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ivier/Dropbox/2026/SFI-SPI 2026/Budget/"/>
    </mc:Choice>
  </mc:AlternateContent>
  <xr:revisionPtr revIDLastSave="0" documentId="13_ncr:1_{BBD922BA-AA48-6F4E-852E-BE6B827C613B}" xr6:coauthVersionLast="47" xr6:coauthVersionMax="47" xr10:uidLastSave="{00000000-0000-0000-0000-000000000000}"/>
  <bookViews>
    <workbookView xWindow="45220" yWindow="2040" windowWidth="27240" windowHeight="16440" xr2:uid="{F5560A23-4453-074B-AF10-BDEE63AB1B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16" i="1"/>
  <c r="D15" i="1"/>
  <c r="D59" i="1"/>
  <c r="D58" i="1"/>
  <c r="D57" i="1"/>
  <c r="D56" i="1"/>
  <c r="D55" i="1"/>
  <c r="D54" i="1"/>
  <c r="D50" i="1"/>
  <c r="D49" i="1"/>
  <c r="D48" i="1"/>
  <c r="D47" i="1"/>
  <c r="D46" i="1"/>
  <c r="D45" i="1"/>
  <c r="D3" i="1"/>
  <c r="D36" i="1"/>
  <c r="D35" i="1"/>
  <c r="D34" i="1"/>
  <c r="D33" i="1"/>
  <c r="D32" i="1"/>
  <c r="D31" i="1"/>
  <c r="D30" i="1"/>
  <c r="D29" i="1"/>
  <c r="D28" i="1"/>
  <c r="D27" i="1"/>
  <c r="D51" i="1" l="1"/>
  <c r="D43" i="1"/>
  <c r="D63" i="1" l="1"/>
  <c r="D19" i="1"/>
  <c r="D20" i="1" s="1"/>
  <c r="D21" i="1"/>
  <c r="D22" i="1" l="1"/>
  <c r="D64" i="1"/>
  <c r="D65" i="1" s="1"/>
</calcChain>
</file>

<file path=xl/sharedStrings.xml><?xml version="1.0" encoding="utf-8"?>
<sst xmlns="http://schemas.openxmlformats.org/spreadsheetml/2006/main" count="62" uniqueCount="58">
  <si>
    <t>https://www.alphavisa.com/sfi/2026/documents/Affiche_SFI-2026.pdf</t>
  </si>
  <si>
    <t>BUDGET PREVISIONNEL</t>
  </si>
  <si>
    <t>1- DÉPENSES HT</t>
  </si>
  <si>
    <t>HT</t>
  </si>
  <si>
    <t>Frais d'annonce du congrès</t>
  </si>
  <si>
    <t>Locations salle de conférences + technique)</t>
  </si>
  <si>
    <t>Restauration (déjeuner + pauses café)</t>
  </si>
  <si>
    <t>Restauration (cocktail)</t>
  </si>
  <si>
    <t>Restauration (dîner)</t>
  </si>
  <si>
    <t>Conférenciers (hébergement)</t>
  </si>
  <si>
    <t>Conférenciers (déplacement)</t>
  </si>
  <si>
    <t>Frais documents du congrès</t>
  </si>
  <si>
    <t>Frais organisation, secrétariat scientifique, gestion</t>
  </si>
  <si>
    <t>TOTAL DÉPENSES HT</t>
  </si>
  <si>
    <t>TOTAL RECETTE</t>
  </si>
  <si>
    <t>RÉSULTAT PRÉVISIONNEL HT</t>
  </si>
  <si>
    <t>2- RECETTES HT</t>
  </si>
  <si>
    <t>Inscriptions participants</t>
  </si>
  <si>
    <t>Tarif</t>
  </si>
  <si>
    <t>Nbr.</t>
  </si>
  <si>
    <t>Total</t>
  </si>
  <si>
    <t>membres pavant</t>
  </si>
  <si>
    <t>membres après</t>
  </si>
  <si>
    <t>non membres avant</t>
  </si>
  <si>
    <t>non membres après</t>
  </si>
  <si>
    <t>non membres (prefernece rate)</t>
  </si>
  <si>
    <t>étudiants membres avant</t>
  </si>
  <si>
    <t>étudiants membres après</t>
  </si>
  <si>
    <t>étudiants non membres avant</t>
  </si>
  <si>
    <t>étudiants nonmembres après</t>
  </si>
  <si>
    <t>retraité membre</t>
  </si>
  <si>
    <t>Intervenants plénières et workshops</t>
  </si>
  <si>
    <t>Chair registration</t>
  </si>
  <si>
    <t>Free registration - CA/CO/CS/FCYI</t>
  </si>
  <si>
    <t>Assistance organisation avec repas</t>
  </si>
  <si>
    <t>Inscriptions exposants</t>
  </si>
  <si>
    <t xml:space="preserve">Sous-total inscriptions </t>
  </si>
  <si>
    <t>Exposition scientifique</t>
  </si>
  <si>
    <t>Paroles Industriels</t>
  </si>
  <si>
    <t>Sponsoring session</t>
  </si>
  <si>
    <t>Constructeurs - sponsors</t>
  </si>
  <si>
    <t>Journée de la Fédération</t>
  </si>
  <si>
    <t>Sous-total sponsoring</t>
  </si>
  <si>
    <t>Subventions (attendu):</t>
  </si>
  <si>
    <t>Sous-total subvention</t>
  </si>
  <si>
    <t>Exposition</t>
  </si>
  <si>
    <t>secrétariat scientifique</t>
  </si>
  <si>
    <t>Modérateur (déplacement)</t>
  </si>
  <si>
    <t>Modérateur (hébergement)</t>
  </si>
  <si>
    <t>Déplacement Travel Grand</t>
  </si>
  <si>
    <t>Hébergement Travel Grand</t>
  </si>
  <si>
    <t>Symposium</t>
  </si>
  <si>
    <t xml:space="preserve"> - Unité Infinity (acquise)</t>
  </si>
  <si>
    <t xml:space="preserve"> - Université de Toulouse (acquise)</t>
  </si>
  <si>
    <t xml:space="preserve"> - PEPR Biotherapies (en attente de conf.)</t>
  </si>
  <si>
    <t xml:space="preserve"> - Genotoul (en attente de conf.)</t>
  </si>
  <si>
    <t xml:space="preserve"> -  La Ligue contre le Cancer (encaissé SFI)</t>
  </si>
  <si>
    <t xml:space="preserve"> - Region (en attente de conf.)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</si>
</sst>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_-* #,##0.00\ [$€-1]_-;\-* #,##0.00\ [$€-1]_-;_-* &quot;-&quot;??\ [$€-1]_-;_-@_-"/>
    <numFmt numFmtId="165" formatCode="_-* #,##0.00\ [$€-40C]_-;\-* #,##0.00\ [$€-40C]_-;_-* &quot;-&quot;??\ [$€-40C]_-;_-@_-"/>
    <numFmt numFmtId="166" formatCode="_ * #,##0.00_)\ [$€-1]_ ;_ * \(#,##0.00\)\ [$€-1]_ ;_ * &quot;-&quot;??_)\ [$€-1]_ ;_ 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right"/>
    </xf>
    <xf numFmtId="0" fontId="2" fillId="0" borderId="0" xfId="2" applyAlignment="1" applyProtection="1"/>
    <xf numFmtId="0" fontId="4" fillId="0" borderId="0" xfId="0" applyFont="1"/>
    <xf numFmtId="1" fontId="4" fillId="0" borderId="0" xfId="0" applyNumberFormat="1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44" fontId="3" fillId="0" borderId="4" xfId="1" applyFont="1" applyBorder="1" applyAlignment="1">
      <alignment horizontal="right"/>
    </xf>
    <xf numFmtId="37" fontId="3" fillId="0" borderId="4" xfId="1" applyNumberFormat="1" applyFont="1" applyBorder="1" applyAlignment="1">
      <alignment horizontal="right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0" fontId="6" fillId="0" borderId="1" xfId="0" applyFont="1" applyBorder="1"/>
    <xf numFmtId="1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0" fontId="3" fillId="0" borderId="4" xfId="0" applyFont="1" applyBorder="1"/>
    <xf numFmtId="44" fontId="3" fillId="0" borderId="4" xfId="1" applyFont="1" applyBorder="1"/>
    <xf numFmtId="1" fontId="3" fillId="0" borderId="4" xfId="1" applyNumberFormat="1" applyFont="1" applyBorder="1"/>
    <xf numFmtId="1" fontId="3" fillId="0" borderId="4" xfId="0" applyNumberFormat="1" applyFont="1" applyBorder="1"/>
    <xf numFmtId="0" fontId="7" fillId="0" borderId="4" xfId="0" applyFont="1" applyBorder="1"/>
    <xf numFmtId="44" fontId="7" fillId="0" borderId="4" xfId="1" applyFont="1" applyBorder="1"/>
    <xf numFmtId="1" fontId="7" fillId="0" borderId="4" xfId="0" applyNumberFormat="1" applyFont="1" applyBorder="1" applyAlignment="1">
      <alignment horizontal="right"/>
    </xf>
    <xf numFmtId="44" fontId="7" fillId="0" borderId="4" xfId="1" applyFont="1" applyBorder="1" applyAlignment="1">
      <alignment horizontal="right"/>
    </xf>
    <xf numFmtId="165" fontId="3" fillId="0" borderId="4" xfId="0" applyNumberFormat="1" applyFont="1" applyBorder="1"/>
    <xf numFmtId="0" fontId="7" fillId="0" borderId="3" xfId="0" applyFont="1" applyBorder="1"/>
    <xf numFmtId="44" fontId="3" fillId="0" borderId="3" xfId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0" fontId="0" fillId="0" borderId="0" xfId="0" applyBorder="1"/>
    <xf numFmtId="4" fontId="3" fillId="0" borderId="0" xfId="0" applyNumberFormat="1" applyFont="1"/>
    <xf numFmtId="166" fontId="0" fillId="0" borderId="0" xfId="0" applyNumberFormat="1"/>
    <xf numFmtId="2" fontId="3" fillId="0" borderId="0" xfId="0" applyNumberFormat="1" applyFont="1"/>
    <xf numFmtId="0" fontId="3" fillId="2" borderId="3" xfId="0" applyFont="1" applyFill="1" applyBorder="1"/>
    <xf numFmtId="44" fontId="3" fillId="2" borderId="4" xfId="1" applyFont="1" applyFill="1" applyBorder="1" applyAlignment="1">
      <alignment horizontal="right"/>
    </xf>
    <xf numFmtId="37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/>
    <xf numFmtId="165" fontId="3" fillId="2" borderId="4" xfId="0" applyNumberFormat="1" applyFont="1" applyFill="1" applyBorder="1"/>
    <xf numFmtId="1" fontId="3" fillId="2" borderId="4" xfId="0" applyNumberFormat="1" applyFont="1" applyFill="1" applyBorder="1"/>
    <xf numFmtId="44" fontId="3" fillId="2" borderId="4" xfId="1" applyFont="1" applyFill="1" applyBorder="1"/>
    <xf numFmtId="8" fontId="3" fillId="0" borderId="4" xfId="1" applyNumberFormat="1" applyFont="1" applyBorder="1" applyAlignment="1">
      <alignment horizontal="righ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0</xdr:row>
      <xdr:rowOff>1455151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3D90D6A1-2348-CD49-B168-D07E74A4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42000" cy="145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4</xdr:col>
      <xdr:colOff>12700</xdr:colOff>
      <xdr:row>23</xdr:row>
      <xdr:rowOff>1458315</xdr:rowOff>
    </xdr:to>
    <xdr:pic>
      <xdr:nvPicPr>
        <xdr:cNvPr id="7" name="Image 4">
          <a:extLst>
            <a:ext uri="{FF2B5EF4-FFF2-40B4-BE49-F238E27FC236}">
              <a16:creationId xmlns:a16="http://schemas.microsoft.com/office/drawing/2014/main" id="{4EFC08F8-C143-BB45-A258-2F4084CE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1"/>
          <a:ext cx="5854700" cy="145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0DAE-8B3F-374E-BEB2-041F99D092D6}">
  <dimension ref="A1:F65"/>
  <sheetViews>
    <sheetView tabSelected="1" topLeftCell="A35" workbookViewId="0">
      <selection activeCell="B50" sqref="B50"/>
    </sheetView>
  </sheetViews>
  <sheetFormatPr baseColWidth="10" defaultRowHeight="16" x14ac:dyDescent="0.2"/>
  <cols>
    <col min="1" max="1" width="35.33203125" customWidth="1"/>
    <col min="2" max="2" width="13.33203125" bestFit="1" customWidth="1"/>
    <col min="3" max="3" width="6.1640625" customWidth="1"/>
    <col min="4" max="4" width="21.83203125" customWidth="1"/>
    <col min="6" max="6" width="13.1640625" bestFit="1" customWidth="1"/>
  </cols>
  <sheetData>
    <row r="1" spans="1:6" ht="119" customHeight="1" x14ac:dyDescent="0.2">
      <c r="A1" s="24"/>
      <c r="B1" s="1"/>
      <c r="C1" s="2"/>
      <c r="D1" s="1"/>
    </row>
    <row r="2" spans="1:6" x14ac:dyDescent="0.2">
      <c r="A2" s="3" t="s">
        <v>0</v>
      </c>
      <c r="B2" s="4"/>
      <c r="C2" s="5"/>
      <c r="D2" s="4"/>
    </row>
    <row r="3" spans="1:6" x14ac:dyDescent="0.2">
      <c r="A3" s="6" t="s">
        <v>1</v>
      </c>
      <c r="B3" s="1"/>
      <c r="C3" s="2"/>
      <c r="D3" s="7">
        <f ca="1">TODAY()</f>
        <v>46101</v>
      </c>
    </row>
    <row r="4" spans="1:6" x14ac:dyDescent="0.2">
      <c r="A4" s="8" t="s">
        <v>2</v>
      </c>
      <c r="B4" s="9"/>
      <c r="C4" s="9"/>
      <c r="D4" s="9" t="s">
        <v>3</v>
      </c>
    </row>
    <row r="5" spans="1:6" x14ac:dyDescent="0.2">
      <c r="A5" s="10" t="s">
        <v>4</v>
      </c>
      <c r="B5" s="11"/>
      <c r="C5" s="11"/>
      <c r="D5" s="11">
        <v>5060</v>
      </c>
    </row>
    <row r="6" spans="1:6" x14ac:dyDescent="0.2">
      <c r="A6" s="10" t="s">
        <v>5</v>
      </c>
      <c r="B6" s="11"/>
      <c r="C6" s="11"/>
      <c r="D6" s="11">
        <v>74846.121999999988</v>
      </c>
    </row>
    <row r="7" spans="1:6" x14ac:dyDescent="0.2">
      <c r="A7" s="10" t="s">
        <v>45</v>
      </c>
      <c r="B7" s="11"/>
      <c r="C7" s="11"/>
      <c r="D7" s="11">
        <v>52550.964199999995</v>
      </c>
    </row>
    <row r="8" spans="1:6" x14ac:dyDescent="0.2">
      <c r="A8" s="10" t="s">
        <v>6</v>
      </c>
      <c r="B8" s="11"/>
      <c r="C8" s="11"/>
      <c r="D8" s="11">
        <v>57971.349999999991</v>
      </c>
    </row>
    <row r="9" spans="1:6" x14ac:dyDescent="0.2">
      <c r="A9" s="10" t="s">
        <v>7</v>
      </c>
      <c r="B9" s="11"/>
      <c r="C9" s="11"/>
      <c r="D9" s="11">
        <v>17101.349999999999</v>
      </c>
    </row>
    <row r="10" spans="1:6" x14ac:dyDescent="0.2">
      <c r="A10" s="10" t="s">
        <v>8</v>
      </c>
      <c r="B10" s="11"/>
      <c r="C10" s="11"/>
      <c r="D10" s="48">
        <v>65151.34</v>
      </c>
    </row>
    <row r="11" spans="1:6" x14ac:dyDescent="0.2">
      <c r="A11" s="10" t="s">
        <v>9</v>
      </c>
      <c r="B11" s="11"/>
      <c r="C11" s="12"/>
      <c r="D11" s="11">
        <v>13000</v>
      </c>
    </row>
    <row r="12" spans="1:6" x14ac:dyDescent="0.2">
      <c r="A12" s="10" t="s">
        <v>10</v>
      </c>
      <c r="B12" s="11"/>
      <c r="C12" s="11"/>
      <c r="D12" s="11">
        <v>17500</v>
      </c>
    </row>
    <row r="13" spans="1:6" s="1" customFormat="1" ht="13" x14ac:dyDescent="0.15">
      <c r="A13" s="10" t="s">
        <v>47</v>
      </c>
      <c r="B13" s="11"/>
      <c r="C13" s="11"/>
      <c r="D13" s="11">
        <v>0</v>
      </c>
      <c r="F13" s="40"/>
    </row>
    <row r="14" spans="1:6" s="1" customFormat="1" ht="13" x14ac:dyDescent="0.15">
      <c r="A14" s="10" t="s">
        <v>48</v>
      </c>
      <c r="B14" s="11"/>
      <c r="C14" s="11"/>
      <c r="D14" s="11">
        <v>0</v>
      </c>
      <c r="F14" s="40"/>
    </row>
    <row r="15" spans="1:6" s="1" customFormat="1" ht="13" x14ac:dyDescent="0.15">
      <c r="A15" s="41" t="s">
        <v>49</v>
      </c>
      <c r="B15" s="42"/>
      <c r="C15" s="43"/>
      <c r="D15" s="42">
        <f>3/8*D59</f>
        <v>1500</v>
      </c>
      <c r="F15" s="40"/>
    </row>
    <row r="16" spans="1:6" s="1" customFormat="1" ht="13" x14ac:dyDescent="0.15">
      <c r="A16" s="41" t="s">
        <v>50</v>
      </c>
      <c r="B16" s="42"/>
      <c r="C16" s="42"/>
      <c r="D16" s="42">
        <f>5/8*D59</f>
        <v>2500</v>
      </c>
      <c r="F16" s="40"/>
    </row>
    <row r="17" spans="1:6" x14ac:dyDescent="0.2">
      <c r="A17" s="10" t="s">
        <v>11</v>
      </c>
      <c r="B17" s="11"/>
      <c r="C17" s="11"/>
      <c r="D17" s="11">
        <v>11899</v>
      </c>
    </row>
    <row r="18" spans="1:6" x14ac:dyDescent="0.2">
      <c r="A18" s="10" t="s">
        <v>12</v>
      </c>
      <c r="B18" s="11"/>
      <c r="C18" s="11"/>
      <c r="D18" s="11">
        <v>36543.520327999999</v>
      </c>
    </row>
    <row r="19" spans="1:6" s="1" customFormat="1" ht="13" x14ac:dyDescent="0.15">
      <c r="A19" s="10" t="s">
        <v>46</v>
      </c>
      <c r="B19" s="11"/>
      <c r="C19" s="11"/>
      <c r="D19" s="11">
        <f>D63-SUM(D5:D18)</f>
        <v>376.35347199998796</v>
      </c>
      <c r="E19" s="38"/>
    </row>
    <row r="20" spans="1:6" x14ac:dyDescent="0.2">
      <c r="A20" s="13" t="s">
        <v>13</v>
      </c>
      <c r="B20" s="14"/>
      <c r="C20" s="14"/>
      <c r="D20" s="14">
        <f>SUM(D5:D19)</f>
        <v>356000</v>
      </c>
      <c r="E20" s="39"/>
      <c r="F20" s="39"/>
    </row>
    <row r="21" spans="1:6" x14ac:dyDescent="0.2">
      <c r="A21" s="15" t="s">
        <v>14</v>
      </c>
      <c r="B21" s="15"/>
      <c r="C21" s="16"/>
      <c r="D21" s="17">
        <f>D63</f>
        <v>356000</v>
      </c>
      <c r="F21" s="39"/>
    </row>
    <row r="22" spans="1:6" x14ac:dyDescent="0.2">
      <c r="A22" s="13" t="s">
        <v>15</v>
      </c>
      <c r="B22" s="15"/>
      <c r="C22" s="16"/>
      <c r="D22" s="17">
        <f>D20-D21</f>
        <v>0</v>
      </c>
    </row>
    <row r="23" spans="1:6" x14ac:dyDescent="0.2">
      <c r="A23" s="1"/>
      <c r="B23" s="1"/>
      <c r="C23" s="2"/>
      <c r="D23" s="1"/>
    </row>
    <row r="24" spans="1:6" s="37" customFormat="1" ht="128" customHeight="1" x14ac:dyDescent="0.2">
      <c r="A24" s="35"/>
      <c r="B24" s="35"/>
      <c r="C24" s="36"/>
      <c r="D24" s="35"/>
    </row>
    <row r="25" spans="1:6" x14ac:dyDescent="0.2">
      <c r="A25" s="18" t="s">
        <v>16</v>
      </c>
      <c r="B25" s="19"/>
      <c r="C25" s="19"/>
      <c r="D25" s="19" t="s">
        <v>3</v>
      </c>
    </row>
    <row r="26" spans="1:6" x14ac:dyDescent="0.2">
      <c r="A26" s="20" t="s">
        <v>17</v>
      </c>
      <c r="B26" s="21" t="s">
        <v>18</v>
      </c>
      <c r="C26" s="22" t="s">
        <v>19</v>
      </c>
      <c r="D26" s="23" t="s">
        <v>20</v>
      </c>
    </row>
    <row r="27" spans="1:6" x14ac:dyDescent="0.2">
      <c r="A27" s="24" t="s">
        <v>21</v>
      </c>
      <c r="B27" s="25">
        <v>470</v>
      </c>
      <c r="C27" s="26">
        <v>220</v>
      </c>
      <c r="D27" s="25">
        <f>B27*C27</f>
        <v>103400</v>
      </c>
    </row>
    <row r="28" spans="1:6" x14ac:dyDescent="0.2">
      <c r="A28" s="24" t="s">
        <v>22</v>
      </c>
      <c r="B28" s="25">
        <v>570</v>
      </c>
      <c r="C28" s="26">
        <v>0</v>
      </c>
      <c r="D28" s="25">
        <f t="shared" ref="D28:D36" si="0">B28*C28</f>
        <v>0</v>
      </c>
    </row>
    <row r="29" spans="1:6" x14ac:dyDescent="0.2">
      <c r="A29" s="24" t="s">
        <v>23</v>
      </c>
      <c r="B29" s="25">
        <v>670</v>
      </c>
      <c r="C29" s="26">
        <v>80</v>
      </c>
      <c r="D29" s="25">
        <f t="shared" si="0"/>
        <v>53600</v>
      </c>
    </row>
    <row r="30" spans="1:6" x14ac:dyDescent="0.2">
      <c r="A30" s="24" t="s">
        <v>24</v>
      </c>
      <c r="B30" s="25">
        <v>800</v>
      </c>
      <c r="C30" s="26">
        <v>0</v>
      </c>
      <c r="D30" s="25">
        <f t="shared" si="0"/>
        <v>0</v>
      </c>
    </row>
    <row r="31" spans="1:6" x14ac:dyDescent="0.2">
      <c r="A31" s="24" t="s">
        <v>25</v>
      </c>
      <c r="B31" s="25">
        <v>470</v>
      </c>
      <c r="C31" s="26">
        <v>0</v>
      </c>
      <c r="D31" s="25">
        <f t="shared" si="0"/>
        <v>0</v>
      </c>
    </row>
    <row r="32" spans="1:6" x14ac:dyDescent="0.2">
      <c r="A32" s="24" t="s">
        <v>26</v>
      </c>
      <c r="B32" s="25">
        <v>250</v>
      </c>
      <c r="C32" s="26">
        <v>90</v>
      </c>
      <c r="D32" s="25">
        <f t="shared" si="0"/>
        <v>22500</v>
      </c>
    </row>
    <row r="33" spans="1:4" x14ac:dyDescent="0.2">
      <c r="A33" s="24" t="s">
        <v>27</v>
      </c>
      <c r="B33" s="25">
        <v>350</v>
      </c>
      <c r="C33" s="26">
        <v>0</v>
      </c>
      <c r="D33" s="25">
        <f t="shared" si="0"/>
        <v>0</v>
      </c>
    </row>
    <row r="34" spans="1:4" x14ac:dyDescent="0.2">
      <c r="A34" s="24" t="s">
        <v>28</v>
      </c>
      <c r="B34" s="25">
        <v>350</v>
      </c>
      <c r="C34" s="26">
        <v>80</v>
      </c>
      <c r="D34" s="25">
        <f t="shared" si="0"/>
        <v>28000</v>
      </c>
    </row>
    <row r="35" spans="1:4" x14ac:dyDescent="0.2">
      <c r="A35" s="24" t="s">
        <v>29</v>
      </c>
      <c r="B35" s="25">
        <v>450</v>
      </c>
      <c r="C35" s="26">
        <v>0</v>
      </c>
      <c r="D35" s="25">
        <f t="shared" si="0"/>
        <v>0</v>
      </c>
    </row>
    <row r="36" spans="1:4" x14ac:dyDescent="0.2">
      <c r="A36" s="24" t="s">
        <v>30</v>
      </c>
      <c r="B36" s="25">
        <v>250</v>
      </c>
      <c r="C36" s="26">
        <v>0</v>
      </c>
      <c r="D36" s="25">
        <f t="shared" si="0"/>
        <v>0</v>
      </c>
    </row>
    <row r="37" spans="1:4" x14ac:dyDescent="0.2">
      <c r="A37" s="24" t="s">
        <v>31</v>
      </c>
      <c r="B37" s="25"/>
      <c r="C37" s="27">
        <v>60</v>
      </c>
      <c r="D37" s="25"/>
    </row>
    <row r="38" spans="1:4" x14ac:dyDescent="0.2">
      <c r="A38" s="24" t="s">
        <v>32</v>
      </c>
      <c r="B38" s="25"/>
      <c r="C38" s="27">
        <v>40</v>
      </c>
      <c r="D38" s="25"/>
    </row>
    <row r="39" spans="1:4" x14ac:dyDescent="0.2">
      <c r="A39" s="24" t="s">
        <v>33</v>
      </c>
      <c r="B39" s="25"/>
      <c r="C39" s="27">
        <v>0</v>
      </c>
      <c r="D39" s="25"/>
    </row>
    <row r="40" spans="1:4" x14ac:dyDescent="0.2">
      <c r="A40" s="24" t="s">
        <v>34</v>
      </c>
      <c r="B40" s="25"/>
      <c r="C40" s="27">
        <v>10</v>
      </c>
      <c r="D40" s="25"/>
    </row>
    <row r="41" spans="1:4" x14ac:dyDescent="0.2">
      <c r="A41" s="24" t="s">
        <v>35</v>
      </c>
      <c r="B41" s="25"/>
      <c r="C41" s="27">
        <v>30</v>
      </c>
      <c r="D41" s="25"/>
    </row>
    <row r="42" spans="1:4" x14ac:dyDescent="0.2">
      <c r="A42" s="24"/>
      <c r="B42" s="25"/>
      <c r="C42" s="27"/>
      <c r="D42" s="25"/>
    </row>
    <row r="43" spans="1:4" x14ac:dyDescent="0.2">
      <c r="A43" s="28" t="s">
        <v>36</v>
      </c>
      <c r="B43" s="29"/>
      <c r="C43" s="27">
        <v>620</v>
      </c>
      <c r="D43" s="25">
        <f>SUM(D27:D41)</f>
        <v>207500</v>
      </c>
    </row>
    <row r="44" spans="1:4" x14ac:dyDescent="0.2">
      <c r="A44" s="24"/>
      <c r="B44" s="25"/>
      <c r="C44" s="27"/>
      <c r="D44" s="25"/>
    </row>
    <row r="45" spans="1:4" x14ac:dyDescent="0.2">
      <c r="A45" s="24" t="s">
        <v>37</v>
      </c>
      <c r="B45" s="25">
        <v>80000</v>
      </c>
      <c r="C45" s="27">
        <v>1</v>
      </c>
      <c r="D45" s="25">
        <f t="shared" ref="D45:D50" si="1">B45*C45</f>
        <v>80000</v>
      </c>
    </row>
    <row r="46" spans="1:4" x14ac:dyDescent="0.2">
      <c r="A46" s="24" t="s">
        <v>51</v>
      </c>
      <c r="B46" s="25">
        <v>3500</v>
      </c>
      <c r="C46" s="27">
        <v>2</v>
      </c>
      <c r="D46" s="25">
        <f t="shared" si="1"/>
        <v>7000</v>
      </c>
    </row>
    <row r="47" spans="1:4" x14ac:dyDescent="0.2">
      <c r="A47" s="24" t="s">
        <v>38</v>
      </c>
      <c r="B47" s="25">
        <v>8500</v>
      </c>
      <c r="C47" s="27">
        <v>1</v>
      </c>
      <c r="D47" s="25">
        <f t="shared" si="1"/>
        <v>8500</v>
      </c>
    </row>
    <row r="48" spans="1:4" x14ac:dyDescent="0.2">
      <c r="A48" s="24" t="s">
        <v>39</v>
      </c>
      <c r="B48" s="25">
        <v>0</v>
      </c>
      <c r="C48" s="27">
        <v>1</v>
      </c>
      <c r="D48" s="25">
        <f t="shared" si="1"/>
        <v>0</v>
      </c>
    </row>
    <row r="49" spans="1:4" x14ac:dyDescent="0.2">
      <c r="A49" s="24" t="s">
        <v>40</v>
      </c>
      <c r="B49" s="25">
        <v>12500</v>
      </c>
      <c r="C49" s="27">
        <v>1</v>
      </c>
      <c r="D49" s="25">
        <f t="shared" si="1"/>
        <v>12500</v>
      </c>
    </row>
    <row r="50" spans="1:4" x14ac:dyDescent="0.2">
      <c r="A50" s="24" t="s">
        <v>41</v>
      </c>
      <c r="B50" s="25">
        <v>6000</v>
      </c>
      <c r="C50" s="27">
        <v>1</v>
      </c>
      <c r="D50" s="25">
        <f t="shared" si="1"/>
        <v>6000</v>
      </c>
    </row>
    <row r="51" spans="1:4" x14ac:dyDescent="0.2">
      <c r="A51" s="28" t="s">
        <v>42</v>
      </c>
      <c r="B51" s="29"/>
      <c r="C51" s="27"/>
      <c r="D51" s="25">
        <f>SUM(D45:D50)</f>
        <v>114000</v>
      </c>
    </row>
    <row r="52" spans="1:4" x14ac:dyDescent="0.2">
      <c r="A52" s="28"/>
      <c r="B52" s="29"/>
      <c r="C52" s="30"/>
      <c r="D52" s="31"/>
    </row>
    <row r="53" spans="1:4" x14ac:dyDescent="0.2">
      <c r="A53" s="24" t="s">
        <v>43</v>
      </c>
      <c r="B53" s="25"/>
      <c r="C53" s="27"/>
      <c r="D53" s="25"/>
    </row>
    <row r="54" spans="1:4" x14ac:dyDescent="0.2">
      <c r="A54" s="24" t="s">
        <v>57</v>
      </c>
      <c r="B54" s="32">
        <v>20000</v>
      </c>
      <c r="C54" s="27">
        <v>1</v>
      </c>
      <c r="D54" s="25">
        <f>B54*C54</f>
        <v>20000</v>
      </c>
    </row>
    <row r="55" spans="1:4" x14ac:dyDescent="0.2">
      <c r="A55" s="24" t="s">
        <v>52</v>
      </c>
      <c r="B55" s="32">
        <v>3000</v>
      </c>
      <c r="C55" s="27">
        <v>1</v>
      </c>
      <c r="D55" s="25">
        <f t="shared" ref="D55:D59" si="2">B55*C55</f>
        <v>3000</v>
      </c>
    </row>
    <row r="56" spans="1:4" x14ac:dyDescent="0.2">
      <c r="A56" s="24" t="s">
        <v>53</v>
      </c>
      <c r="B56" s="32">
        <v>3000</v>
      </c>
      <c r="C56" s="27">
        <v>1</v>
      </c>
      <c r="D56" s="25">
        <f t="shared" si="2"/>
        <v>3000</v>
      </c>
    </row>
    <row r="57" spans="1:4" x14ac:dyDescent="0.2">
      <c r="A57" s="24" t="s">
        <v>54</v>
      </c>
      <c r="B57" s="32">
        <v>3000</v>
      </c>
      <c r="C57" s="27">
        <v>1</v>
      </c>
      <c r="D57" s="25">
        <f t="shared" si="2"/>
        <v>3000</v>
      </c>
    </row>
    <row r="58" spans="1:4" x14ac:dyDescent="0.2">
      <c r="A58" s="24" t="s">
        <v>55</v>
      </c>
      <c r="B58" s="32">
        <v>1500</v>
      </c>
      <c r="C58" s="27">
        <v>1</v>
      </c>
      <c r="D58" s="25">
        <f t="shared" si="2"/>
        <v>1500</v>
      </c>
    </row>
    <row r="59" spans="1:4" x14ac:dyDescent="0.2">
      <c r="A59" s="44" t="s">
        <v>56</v>
      </c>
      <c r="B59" s="45">
        <v>4000</v>
      </c>
      <c r="C59" s="46">
        <v>1</v>
      </c>
      <c r="D59" s="47">
        <f t="shared" si="2"/>
        <v>4000</v>
      </c>
    </row>
    <row r="60" spans="1:4" x14ac:dyDescent="0.2">
      <c r="A60" s="24"/>
      <c r="B60" s="25"/>
      <c r="C60" s="27"/>
      <c r="D60" s="25"/>
    </row>
    <row r="61" spans="1:4" x14ac:dyDescent="0.2">
      <c r="A61" s="28" t="s">
        <v>44</v>
      </c>
      <c r="B61" s="25"/>
      <c r="C61" s="27"/>
      <c r="D61" s="25">
        <f>SUM(D54:D59)</f>
        <v>34500</v>
      </c>
    </row>
    <row r="62" spans="1:4" x14ac:dyDescent="0.2">
      <c r="A62" s="33"/>
      <c r="B62" s="34"/>
      <c r="C62" s="27"/>
      <c r="D62" s="25"/>
    </row>
    <row r="63" spans="1:4" x14ac:dyDescent="0.2">
      <c r="A63" s="15" t="s">
        <v>14</v>
      </c>
      <c r="B63" s="15"/>
      <c r="C63" s="16"/>
      <c r="D63" s="17">
        <f>D61+D51+D43</f>
        <v>356000</v>
      </c>
    </row>
    <row r="64" spans="1:4" x14ac:dyDescent="0.2">
      <c r="A64" s="13" t="s">
        <v>13</v>
      </c>
      <c r="B64" s="14"/>
      <c r="C64" s="14"/>
      <c r="D64" s="14">
        <f>D20</f>
        <v>356000</v>
      </c>
    </row>
    <row r="65" spans="1:4" x14ac:dyDescent="0.2">
      <c r="A65" s="13" t="s">
        <v>15</v>
      </c>
      <c r="B65" s="15"/>
      <c r="C65" s="16"/>
      <c r="D65" s="17">
        <f>D63-D64</f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2025-11-05T16:25:30Z</dcterms:created>
  <dcterms:modified xsi:type="dcterms:W3CDTF">2026-03-20T16:11:27Z</dcterms:modified>
</cp:coreProperties>
</file>